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wlk etatu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" l="1"/>
  <c r="C4" i="2"/>
  <c r="B18" i="2"/>
  <c r="B24" i="2"/>
  <c r="F3" i="2"/>
  <c r="K2" i="2"/>
  <c r="N3" i="2"/>
  <c r="M8" i="2" l="1"/>
  <c r="K8" i="2"/>
  <c r="L8" i="2" s="1"/>
  <c r="M7" i="2"/>
  <c r="K7" i="2"/>
  <c r="L7" i="2" s="1"/>
  <c r="M6" i="2"/>
  <c r="K6" i="2"/>
  <c r="L6" i="2" s="1"/>
  <c r="M5" i="2"/>
  <c r="K5" i="2"/>
  <c r="L5" i="2" s="1"/>
  <c r="M4" i="2"/>
  <c r="K4" i="2"/>
  <c r="L4" i="2" s="1"/>
  <c r="M3" i="2"/>
  <c r="K3" i="2"/>
  <c r="C3" i="2"/>
  <c r="L2" i="2"/>
  <c r="F2" i="2"/>
  <c r="M2" i="2" s="1"/>
  <c r="C2" i="2"/>
  <c r="K9" i="2" l="1"/>
  <c r="M9" i="2"/>
  <c r="L3" i="2"/>
  <c r="L9" i="2" s="1"/>
</calcChain>
</file>

<file path=xl/comments1.xml><?xml version="1.0" encoding="utf-8"?>
<comments xmlns="http://schemas.openxmlformats.org/spreadsheetml/2006/main">
  <authors>
    <author/>
    <author>AV</author>
  </authors>
  <commentList>
    <comment ref="F2" authorId="0">
      <text>
        <r>
          <rPr>
            <sz val="11"/>
            <color theme="1"/>
            <rFont val="Calibri"/>
            <scheme val="minor"/>
          </rPr>
          <t>zatrudnienie 12.02 - ilość dni stosunku pracy 18
ilość dni w miesiącu - 29
wielkość etatu na UOP - 1/2 - 0,5
tj. 18/29*0,5</t>
        </r>
      </text>
    </comment>
    <comment ref="F3" authorId="1">
      <text>
        <r>
          <rPr>
            <b/>
            <sz val="9"/>
            <color indexed="81"/>
            <rFont val="Tahoma"/>
            <family val="2"/>
            <charset val="238"/>
          </rPr>
          <t>AV:</t>
        </r>
        <r>
          <rPr>
            <sz val="9"/>
            <color indexed="81"/>
            <rFont val="Tahoma"/>
            <family val="2"/>
            <charset val="238"/>
          </rPr>
          <t xml:space="preserve">
zatrudnienie 15.02 - ilość dni stosunku pracy 15
ilość dni w miesiącu - 29
wielkość etatu na UOP - 3/4 - 0,75
tj. 15/29*0,75</t>
        </r>
      </text>
    </comment>
    <comment ref="L4" authorId="1">
      <text>
        <r>
          <rPr>
            <b/>
            <sz val="9"/>
            <color indexed="81"/>
            <rFont val="Tahoma"/>
            <family val="2"/>
            <charset val="238"/>
          </rPr>
          <t>AV:</t>
        </r>
        <r>
          <rPr>
            <sz val="9"/>
            <color indexed="81"/>
            <rFont val="Tahoma"/>
            <family val="2"/>
            <charset val="238"/>
          </rPr>
          <t xml:space="preserve">
UWAGA! Limit 75% przy najniższej krajowej</t>
        </r>
      </text>
    </comment>
  </commentList>
</comments>
</file>

<file path=xl/sharedStrings.xml><?xml version="1.0" encoding="utf-8"?>
<sst xmlns="http://schemas.openxmlformats.org/spreadsheetml/2006/main" count="62" uniqueCount="50">
  <si>
    <t>Imię i nazwisko pracownika</t>
  </si>
  <si>
    <t>data urodzenia</t>
  </si>
  <si>
    <t>wiek pracownika</t>
  </si>
  <si>
    <t>data zatrudnienia</t>
  </si>
  <si>
    <t xml:space="preserve">data wypłaty wynagrodzenia </t>
  </si>
  <si>
    <t>kwota netto</t>
  </si>
  <si>
    <t>pit-4</t>
  </si>
  <si>
    <t>Koszt całkowity</t>
  </si>
  <si>
    <t>efekt zachęty ilościowy/jakościowy</t>
  </si>
  <si>
    <t>prawo do renty/emerytury</t>
  </si>
  <si>
    <t>Uwagi</t>
  </si>
  <si>
    <t>1 etat</t>
  </si>
  <si>
    <t>na 10-tego</t>
  </si>
  <si>
    <t>umiarkowany 05R</t>
  </si>
  <si>
    <t>ilościowy</t>
  </si>
  <si>
    <t>nie</t>
  </si>
  <si>
    <t>1/2 etatu</t>
  </si>
  <si>
    <t>RAZEM</t>
  </si>
  <si>
    <t>UWAGA!!!</t>
  </si>
  <si>
    <t>Wymiar czasu pracy zatrudnionych pracowników</t>
  </si>
  <si>
    <t xml:space="preserve">Przykład </t>
  </si>
  <si>
    <r>
      <t xml:space="preserve">Jan Kowalski został zatrudniony na 1/2 etatu, zatrudnienie od dnia 12.02.2024. </t>
    </r>
    <r>
      <rPr>
        <sz val="12"/>
        <color rgb="FFFF0000"/>
        <rFont val="Times New Roman"/>
        <family val="1"/>
        <charset val="238"/>
      </rPr>
      <t>Jak prawidłowo wskazać wymiar etatu do formularza INF-DP?</t>
    </r>
  </si>
  <si>
    <t>zatrudnienie:</t>
  </si>
  <si>
    <t>wartość do formularza INF-DP</t>
  </si>
  <si>
    <t>1/2 tj. 0,5</t>
  </si>
  <si>
    <t>umiarkowany specjalny 06E</t>
  </si>
  <si>
    <t>wartość przysługującego dofinasowania ze względu na orzeczenie w przypadku pełnego etatu</t>
  </si>
  <si>
    <t>Kwota dofinasowania PFRON uwzględniając wielkość etatu w danym miesiącu</t>
  </si>
  <si>
    <t>Maria Janecka - 3/4 etatu z najniższej krajowej</t>
  </si>
  <si>
    <t>Jan Kowalski - 1/2 etatu z najniższej krajowej</t>
  </si>
  <si>
    <t xml:space="preserve">3/4 etatu </t>
  </si>
  <si>
    <t>UWAGA !!!</t>
  </si>
  <si>
    <r>
      <t xml:space="preserve">Maria Janecka została zatrudniona na 3/4 etatu, zatrudnienie od dnia 15.02.2024. </t>
    </r>
    <r>
      <rPr>
        <sz val="12"/>
        <color rgb="FFFF0000"/>
        <rFont val="Times New Roman"/>
        <family val="1"/>
        <charset val="238"/>
      </rPr>
      <t>Jak prawidłowo wskazać wymiar etatu do formularza INF-DP?</t>
    </r>
  </si>
  <si>
    <t>3/4 tj. 0,75</t>
  </si>
  <si>
    <t>wartość do formularza INF-DP
15/29*0,75 = 0,310</t>
  </si>
  <si>
    <t>wartość do formularza INF-DP
18/29*0,5 = 0,388</t>
  </si>
  <si>
    <t>Tadeusz Nowak - 1 etat z najniższej krajowej</t>
  </si>
  <si>
    <t>znaczny specjalny 02-P</t>
  </si>
  <si>
    <r>
      <t xml:space="preserve">Tadeusz Nowak została zatrudniona na 1 etat, zatrudnienie od dnia 01.02.2024. </t>
    </r>
    <r>
      <rPr>
        <sz val="12"/>
        <color rgb="FFFF0000"/>
        <rFont val="Times New Roman"/>
        <family val="1"/>
        <charset val="238"/>
      </rPr>
      <t>Jak prawidłowo wskazać wymiar etatu do formularza INF-DP?</t>
    </r>
  </si>
  <si>
    <t>75% - limit kosztów płacy w zależności od typu pracodawcy - tu przyjmujemy 75%</t>
  </si>
  <si>
    <t>kwoty limitu kosztów płacy, która stanowi 75% lub 90% kosztów płacy w zależności od typu pracodawcy.</t>
  </si>
  <si>
    <t>w przypadku najniższejprajowej limit dofinasowania to 3885,48 zł</t>
  </si>
  <si>
    <t>zasiłek chorobowy</t>
  </si>
  <si>
    <r>
      <t xml:space="preserve">Jeżeli pracownik część miesiąca przebywa na </t>
    </r>
    <r>
      <rPr>
        <sz val="11"/>
        <color rgb="FFFF0000"/>
        <rFont val="Calibri"/>
        <family val="2"/>
        <charset val="238"/>
        <scheme val="minor"/>
      </rPr>
      <t xml:space="preserve">zasiłku chorobowym </t>
    </r>
    <r>
      <rPr>
        <sz val="11"/>
        <color theme="1"/>
        <rFont val="Calibri"/>
        <family val="2"/>
        <charset val="238"/>
        <scheme val="minor"/>
      </rPr>
      <t>to pamiętaj kwota zasiłku nie wchodzi do kosztów płacy należy je pomniejszyć o zasiłek. Natomiast wymiar etatu pozostaje niezmienny. Może się więc zdarzyć przy dużych kwotach wynagrodzenia że kwota dofinansowania będzie wypłacona w całości</t>
    </r>
  </si>
  <si>
    <t>wielkość etatu w zależności od dnia zatrudnienia</t>
  </si>
  <si>
    <t>ZUS całkowity</t>
  </si>
  <si>
    <t>Stopień niepełnosprawności; symbol</t>
  </si>
  <si>
    <t>orzeczenie ważne w okresie do dnia</t>
  </si>
  <si>
    <t>wielkość etatu na umowie o pracę:</t>
  </si>
  <si>
    <t>kwoty wynagrodzenia na UOP wyliczanie w przybliżeniu od najniższej krajowej 4300,00 brutto - kwota może ulec zmianie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</si>
</sst>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0.000"/>
    <numFmt numFmtId="166" formatCode="d&quot;.&quot;mm&quot;.&quot;yyyy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b/>
      <sz val="12"/>
      <color rgb="FF000000"/>
      <name val="Calibri"/>
    </font>
    <font>
      <b/>
      <sz val="11"/>
      <color theme="1"/>
      <name val="Calibri"/>
    </font>
    <font>
      <sz val="10"/>
      <color rgb="FF548DD4"/>
      <name val="Arial"/>
    </font>
    <font>
      <sz val="12"/>
      <color rgb="FF000000"/>
      <name val="Calibri"/>
    </font>
    <font>
      <b/>
      <sz val="11"/>
      <color rgb="FF000000"/>
      <name val="Arial"/>
    </font>
    <font>
      <sz val="11"/>
      <color theme="1"/>
      <name val="Calibri"/>
    </font>
    <font>
      <b/>
      <sz val="11"/>
      <color rgb="FF000000"/>
      <name val="Calibri"/>
    </font>
    <font>
      <sz val="12"/>
      <color rgb="FF333333"/>
      <name val="Times New Roman"/>
    </font>
    <font>
      <b/>
      <sz val="12"/>
      <color rgb="FF333333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333333"/>
      <name val="Times New Roman"/>
    </font>
    <font>
      <sz val="11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0"/>
      <color rgb="FF548DD4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164" fontId="5" fillId="0" borderId="6" xfId="0" applyNumberFormat="1" applyFont="1" applyBorder="1" applyAlignment="1">
      <alignment horizontal="center"/>
    </xf>
    <xf numFmtId="0" fontId="6" fillId="0" borderId="5" xfId="0" applyFont="1" applyBorder="1"/>
    <xf numFmtId="14" fontId="7" fillId="0" borderId="2" xfId="0" applyNumberFormat="1" applyFont="1" applyBorder="1"/>
    <xf numFmtId="0" fontId="7" fillId="0" borderId="5" xfId="0" applyFont="1" applyBorder="1"/>
    <xf numFmtId="165" fontId="7" fillId="0" borderId="5" xfId="0" applyNumberFormat="1" applyFont="1" applyBorder="1"/>
    <xf numFmtId="2" fontId="5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7" fillId="0" borderId="6" xfId="0" applyFont="1" applyBorder="1"/>
    <xf numFmtId="0" fontId="4" fillId="0" borderId="5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 wrapText="1"/>
    </xf>
    <xf numFmtId="0" fontId="7" fillId="0" borderId="2" xfId="0" applyFont="1" applyBorder="1"/>
    <xf numFmtId="0" fontId="4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2" fontId="8" fillId="0" borderId="7" xfId="0" applyNumberFormat="1" applyFont="1" applyBorder="1"/>
    <xf numFmtId="0" fontId="8" fillId="0" borderId="8" xfId="0" applyFont="1" applyBorder="1"/>
    <xf numFmtId="0" fontId="7" fillId="0" borderId="7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9" fontId="16" fillId="0" borderId="4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wrapText="1"/>
    </xf>
    <xf numFmtId="2" fontId="5" fillId="4" borderId="5" xfId="0" applyNumberFormat="1" applyFont="1" applyFill="1" applyBorder="1" applyAlignment="1">
      <alignment horizontal="center"/>
    </xf>
    <xf numFmtId="2" fontId="5" fillId="5" borderId="5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5" xfId="0" applyBorder="1"/>
    <xf numFmtId="14" fontId="0" fillId="0" borderId="0" xfId="0" applyNumberFormat="1" applyBorder="1"/>
    <xf numFmtId="0" fontId="0" fillId="0" borderId="0" xfId="0" applyBorder="1"/>
    <xf numFmtId="0" fontId="0" fillId="0" borderId="16" xfId="0" applyBorder="1"/>
    <xf numFmtId="0" fontId="13" fillId="0" borderId="15" xfId="0" applyFont="1" applyBorder="1" applyAlignment="1">
      <alignment vertical="center"/>
    </xf>
    <xf numFmtId="49" fontId="0" fillId="0" borderId="0" xfId="0" applyNumberFormat="1" applyBorder="1"/>
    <xf numFmtId="0" fontId="14" fillId="3" borderId="15" xfId="0" applyFont="1" applyFill="1" applyBorder="1" applyAlignment="1">
      <alignment wrapText="1"/>
    </xf>
    <xf numFmtId="165" fontId="14" fillId="3" borderId="0" xfId="0" applyNumberFormat="1" applyFont="1" applyFill="1" applyBorder="1"/>
    <xf numFmtId="0" fontId="14" fillId="0" borderId="15" xfId="0" applyFont="1" applyBorder="1"/>
    <xf numFmtId="0" fontId="14" fillId="0" borderId="0" xfId="0" applyFont="1" applyBorder="1"/>
    <xf numFmtId="0" fontId="14" fillId="0" borderId="12" xfId="0" applyFont="1" applyBorder="1"/>
    <xf numFmtId="0" fontId="14" fillId="0" borderId="13" xfId="0" applyFont="1" applyBorder="1"/>
    <xf numFmtId="0" fontId="0" fillId="0" borderId="13" xfId="0" applyBorder="1"/>
    <xf numFmtId="0" fontId="0" fillId="0" borderId="14" xfId="0" applyBorder="1"/>
    <xf numFmtId="0" fontId="14" fillId="3" borderId="12" xfId="0" applyFont="1" applyFill="1" applyBorder="1" applyAlignment="1">
      <alignment wrapText="1"/>
    </xf>
    <xf numFmtId="165" fontId="14" fillId="3" borderId="13" xfId="0" applyNumberFormat="1" applyFont="1" applyFill="1" applyBorder="1"/>
    <xf numFmtId="0" fontId="10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/>
    </xf>
    <xf numFmtId="0" fontId="11" fillId="0" borderId="15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14" fontId="21" fillId="0" borderId="2" xfId="0" applyNumberFormat="1" applyFont="1" applyBorder="1"/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7"/>
  <sheetViews>
    <sheetView tabSelected="1" workbookViewId="0">
      <selection activeCell="O18" sqref="O18"/>
    </sheetView>
  </sheetViews>
  <sheetFormatPr defaultRowHeight="15" x14ac:dyDescent="0.25"/>
  <cols>
    <col min="1" max="1" width="36.5703125" customWidth="1"/>
    <col min="2" max="2" width="11.5703125" bestFit="1" customWidth="1"/>
    <col min="4" max="4" width="10.140625" bestFit="1" customWidth="1"/>
    <col min="5" max="5" width="10.28515625" bestFit="1" customWidth="1"/>
    <col min="15" max="15" width="27.140625" bestFit="1" customWidth="1"/>
    <col min="16" max="16" width="11.28515625" bestFit="1" customWidth="1"/>
  </cols>
  <sheetData>
    <row r="1" spans="1:27" ht="220.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44</v>
      </c>
      <c r="G1" s="4" t="s">
        <v>5</v>
      </c>
      <c r="H1" s="5" t="s">
        <v>45</v>
      </c>
      <c r="I1" s="4" t="s">
        <v>6</v>
      </c>
      <c r="J1" s="4" t="s">
        <v>42</v>
      </c>
      <c r="K1" s="4" t="s">
        <v>7</v>
      </c>
      <c r="L1" s="33" t="s">
        <v>39</v>
      </c>
      <c r="M1" s="32" t="s">
        <v>27</v>
      </c>
      <c r="N1" s="32" t="s">
        <v>26</v>
      </c>
      <c r="O1" s="4" t="s">
        <v>46</v>
      </c>
      <c r="P1" s="4" t="s">
        <v>47</v>
      </c>
      <c r="Q1" s="4" t="s">
        <v>8</v>
      </c>
      <c r="R1" s="1" t="s">
        <v>9</v>
      </c>
      <c r="S1" s="6" t="s">
        <v>10</v>
      </c>
      <c r="T1" s="7"/>
      <c r="U1" s="7"/>
      <c r="V1" s="7"/>
      <c r="W1" s="7"/>
      <c r="X1" s="7"/>
      <c r="Y1" s="7"/>
      <c r="Z1" s="7"/>
      <c r="AA1" s="7"/>
    </row>
    <row r="2" spans="1:27" ht="26.25" x14ac:dyDescent="0.25">
      <c r="A2" s="61" t="s">
        <v>29</v>
      </c>
      <c r="B2" s="8">
        <v>30089</v>
      </c>
      <c r="C2" s="9">
        <f ca="1">DATEDIF(B2,TODAY(),"Y")</f>
        <v>43</v>
      </c>
      <c r="D2" s="10">
        <v>45334</v>
      </c>
      <c r="E2" s="11" t="s">
        <v>12</v>
      </c>
      <c r="F2" s="12">
        <f>18/29*0.5</f>
        <v>0.31034482758620691</v>
      </c>
      <c r="G2" s="11">
        <v>1046.72</v>
      </c>
      <c r="H2" s="13">
        <v>559.28</v>
      </c>
      <c r="I2" s="13">
        <v>0</v>
      </c>
      <c r="J2" s="13">
        <v>0</v>
      </c>
      <c r="K2" s="13">
        <f>SUM(G2:I2)</f>
        <v>1606</v>
      </c>
      <c r="L2" s="13">
        <f t="shared" ref="L2:L8" si="0">K2*75%</f>
        <v>1204.5</v>
      </c>
      <c r="M2" s="35">
        <f t="shared" ref="M2:M8" si="1">N2*F2</f>
        <v>481.0344827586207</v>
      </c>
      <c r="N2" s="13">
        <v>1550</v>
      </c>
      <c r="O2" s="13" t="s">
        <v>13</v>
      </c>
      <c r="P2" s="14">
        <v>45838</v>
      </c>
      <c r="Q2" s="11" t="s">
        <v>14</v>
      </c>
      <c r="R2" s="15" t="s">
        <v>15</v>
      </c>
      <c r="S2" s="11"/>
    </row>
    <row r="3" spans="1:27" ht="26.25" x14ac:dyDescent="0.25">
      <c r="A3" s="62" t="s">
        <v>28</v>
      </c>
      <c r="B3" s="8">
        <v>25802</v>
      </c>
      <c r="C3" s="9">
        <f ca="1">DATEDIF(B3,TODAY(),"Y")</f>
        <v>55</v>
      </c>
      <c r="D3" s="10">
        <v>45337</v>
      </c>
      <c r="E3" s="11" t="s">
        <v>12</v>
      </c>
      <c r="F3" s="12">
        <f>15/29*0.75</f>
        <v>0.38793103448275867</v>
      </c>
      <c r="G3" s="11">
        <v>1310.08</v>
      </c>
      <c r="H3" s="13">
        <v>700.02</v>
      </c>
      <c r="I3" s="13">
        <v>0</v>
      </c>
      <c r="J3" s="13">
        <v>0</v>
      </c>
      <c r="K3" s="13">
        <f t="shared" ref="K3:K8" si="2">SUM(G3:I3)</f>
        <v>2010.1</v>
      </c>
      <c r="L3" s="13">
        <f t="shared" si="0"/>
        <v>1507.5749999999998</v>
      </c>
      <c r="M3" s="35">
        <f t="shared" si="1"/>
        <v>1002.8017241379312</v>
      </c>
      <c r="N3" s="13">
        <f>1550+1035</f>
        <v>2585</v>
      </c>
      <c r="O3" s="31" t="s">
        <v>25</v>
      </c>
      <c r="P3" s="14">
        <v>46265</v>
      </c>
      <c r="Q3" s="11" t="s">
        <v>14</v>
      </c>
      <c r="R3" s="15" t="s">
        <v>15</v>
      </c>
      <c r="S3" s="11"/>
    </row>
    <row r="4" spans="1:27" ht="31.5" customHeight="1" x14ac:dyDescent="0.25">
      <c r="A4" s="62" t="s">
        <v>36</v>
      </c>
      <c r="B4" s="8">
        <v>27542</v>
      </c>
      <c r="C4" s="9">
        <f ca="1">DATEDIF(B4,TODAY(),"Y")</f>
        <v>50</v>
      </c>
      <c r="D4" s="63">
        <v>45323</v>
      </c>
      <c r="E4" s="11" t="s">
        <v>12</v>
      </c>
      <c r="F4" s="11">
        <v>1</v>
      </c>
      <c r="G4" s="11">
        <v>3261.53</v>
      </c>
      <c r="H4" s="13">
        <v>1804.11</v>
      </c>
      <c r="I4" s="13">
        <v>115</v>
      </c>
      <c r="J4" s="13">
        <v>0</v>
      </c>
      <c r="K4" s="13">
        <f t="shared" si="2"/>
        <v>5180.6400000000003</v>
      </c>
      <c r="L4" s="36">
        <f t="shared" si="0"/>
        <v>3885.4800000000005</v>
      </c>
      <c r="M4" s="35">
        <f t="shared" si="1"/>
        <v>4140</v>
      </c>
      <c r="N4" s="13">
        <f>2760+1380</f>
        <v>4140</v>
      </c>
      <c r="O4" s="34" t="s">
        <v>37</v>
      </c>
      <c r="P4" s="18">
        <v>46507</v>
      </c>
      <c r="Q4" s="11" t="s">
        <v>14</v>
      </c>
      <c r="R4" s="15" t="s">
        <v>15</v>
      </c>
      <c r="S4" s="11"/>
    </row>
    <row r="5" spans="1:27" ht="15.75" customHeight="1" x14ac:dyDescent="0.25">
      <c r="A5" s="16"/>
      <c r="B5" s="17"/>
      <c r="C5" s="9"/>
      <c r="D5" s="10"/>
      <c r="E5" s="11"/>
      <c r="F5" s="11"/>
      <c r="G5" s="11"/>
      <c r="H5" s="13"/>
      <c r="I5" s="13"/>
      <c r="J5" s="13"/>
      <c r="K5" s="13">
        <f t="shared" si="2"/>
        <v>0</v>
      </c>
      <c r="L5" s="13">
        <f t="shared" si="0"/>
        <v>0</v>
      </c>
      <c r="M5" s="13">
        <f t="shared" si="1"/>
        <v>0</v>
      </c>
      <c r="N5" s="13"/>
      <c r="O5" s="13"/>
      <c r="P5" s="14"/>
      <c r="Q5" s="11"/>
      <c r="R5" s="15"/>
      <c r="S5" s="11"/>
    </row>
    <row r="6" spans="1:27" ht="15.75" customHeight="1" x14ac:dyDescent="0.25">
      <c r="A6" s="20"/>
      <c r="B6" s="17"/>
      <c r="C6" s="9"/>
      <c r="D6" s="10"/>
      <c r="E6" s="11"/>
      <c r="F6" s="11"/>
      <c r="G6" s="11"/>
      <c r="H6" s="13"/>
      <c r="I6" s="13"/>
      <c r="J6" s="13"/>
      <c r="K6" s="13">
        <f t="shared" si="2"/>
        <v>0</v>
      </c>
      <c r="L6" s="13">
        <f t="shared" si="0"/>
        <v>0</v>
      </c>
      <c r="M6" s="13">
        <f t="shared" si="1"/>
        <v>0</v>
      </c>
      <c r="N6" s="13"/>
      <c r="O6" s="13"/>
      <c r="P6" s="14"/>
      <c r="Q6" s="11"/>
      <c r="R6" s="15"/>
      <c r="S6" s="11"/>
    </row>
    <row r="7" spans="1:27" ht="15.75" customHeight="1" x14ac:dyDescent="0.25">
      <c r="A7" s="21"/>
      <c r="B7" s="22"/>
      <c r="C7" s="9"/>
      <c r="D7" s="19"/>
      <c r="E7" s="11"/>
      <c r="F7" s="11"/>
      <c r="G7" s="11"/>
      <c r="H7" s="13"/>
      <c r="I7" s="13"/>
      <c r="J7" s="13"/>
      <c r="K7" s="13">
        <f t="shared" si="2"/>
        <v>0</v>
      </c>
      <c r="L7" s="13">
        <f t="shared" si="0"/>
        <v>0</v>
      </c>
      <c r="M7" s="13">
        <f t="shared" si="1"/>
        <v>0</v>
      </c>
      <c r="N7" s="13"/>
      <c r="O7" s="13"/>
      <c r="P7" s="14"/>
      <c r="Q7" s="11"/>
      <c r="R7" s="15"/>
      <c r="S7" s="11"/>
    </row>
    <row r="8" spans="1:27" ht="15.75" customHeight="1" x14ac:dyDescent="0.25">
      <c r="A8" s="23"/>
      <c r="B8" s="22"/>
      <c r="C8" s="23"/>
      <c r="D8" s="19"/>
      <c r="E8" s="11"/>
      <c r="F8" s="12"/>
      <c r="G8" s="11"/>
      <c r="H8" s="13"/>
      <c r="I8" s="13"/>
      <c r="J8" s="13"/>
      <c r="K8" s="13">
        <f t="shared" si="2"/>
        <v>0</v>
      </c>
      <c r="L8" s="13">
        <f t="shared" si="0"/>
        <v>0</v>
      </c>
      <c r="M8" s="13">
        <f t="shared" si="1"/>
        <v>0</v>
      </c>
      <c r="N8" s="13"/>
      <c r="O8" s="13"/>
      <c r="P8" s="14"/>
      <c r="Q8" s="11"/>
      <c r="R8" s="15"/>
      <c r="S8" s="11"/>
    </row>
    <row r="9" spans="1:27" x14ac:dyDescent="0.25">
      <c r="A9" s="24" t="s">
        <v>17</v>
      </c>
      <c r="B9" s="25"/>
      <c r="C9" s="25"/>
      <c r="H9" s="26"/>
      <c r="I9" s="26"/>
      <c r="J9" s="26"/>
      <c r="K9" s="26">
        <f>SUM(K2:K8)</f>
        <v>8796.74</v>
      </c>
      <c r="L9" s="26">
        <f>SUM(L2:L8)</f>
        <v>6597.5550000000003</v>
      </c>
      <c r="M9" s="26">
        <f>SUM(M2:M8)</f>
        <v>5623.8362068965516</v>
      </c>
      <c r="N9" s="26"/>
      <c r="O9" s="24"/>
      <c r="P9" s="27"/>
      <c r="Q9" s="28"/>
      <c r="R9" s="15"/>
      <c r="S9" s="11"/>
    </row>
    <row r="13" spans="1:27" ht="15.75" customHeight="1" thickBot="1" x14ac:dyDescent="0.3">
      <c r="A13" s="29" t="s">
        <v>19</v>
      </c>
      <c r="C13" s="30"/>
    </row>
    <row r="14" spans="1:27" ht="15.75" x14ac:dyDescent="0.25">
      <c r="A14" s="57" t="s">
        <v>20</v>
      </c>
      <c r="B14" s="39"/>
      <c r="C14" s="58"/>
      <c r="D14" s="39"/>
      <c r="E14" s="39"/>
      <c r="F14" s="39"/>
      <c r="G14" s="39"/>
      <c r="H14" s="39"/>
      <c r="I14" s="39"/>
      <c r="J14" s="39"/>
      <c r="K14" s="39"/>
      <c r="L14" s="40"/>
    </row>
    <row r="15" spans="1:27" ht="15.75" customHeight="1" x14ac:dyDescent="0.25">
      <c r="A15" s="59" t="s">
        <v>21</v>
      </c>
      <c r="B15" s="43"/>
      <c r="C15" s="60"/>
      <c r="D15" s="43"/>
      <c r="E15" s="43"/>
      <c r="F15" s="43"/>
      <c r="G15" s="43"/>
      <c r="H15" s="43"/>
      <c r="I15" s="43"/>
      <c r="J15" s="43"/>
      <c r="K15" s="43"/>
      <c r="L15" s="44"/>
    </row>
    <row r="16" spans="1:27" ht="15.75" customHeight="1" x14ac:dyDescent="0.25">
      <c r="A16" s="41" t="s">
        <v>22</v>
      </c>
      <c r="B16" s="42">
        <v>45334</v>
      </c>
      <c r="C16" s="60"/>
      <c r="D16" s="43"/>
      <c r="E16" s="43"/>
      <c r="F16" s="43"/>
      <c r="G16" s="43"/>
      <c r="H16" s="43"/>
      <c r="I16" s="43"/>
      <c r="J16" s="43"/>
      <c r="K16" s="43"/>
      <c r="L16" s="44"/>
    </row>
    <row r="17" spans="1:12" ht="15.75" customHeight="1" x14ac:dyDescent="0.25">
      <c r="A17" s="45" t="s">
        <v>48</v>
      </c>
      <c r="B17" s="46" t="s">
        <v>24</v>
      </c>
      <c r="C17" s="60"/>
      <c r="D17" s="43"/>
      <c r="E17" s="43"/>
      <c r="F17" s="43"/>
      <c r="G17" s="43"/>
      <c r="H17" s="43"/>
      <c r="I17" s="43"/>
      <c r="J17" s="43"/>
      <c r="K17" s="43"/>
      <c r="L17" s="44"/>
    </row>
    <row r="18" spans="1:12" ht="30.75" thickBot="1" x14ac:dyDescent="0.3">
      <c r="A18" s="55" t="s">
        <v>35</v>
      </c>
      <c r="B18" s="56">
        <f>15/29*0.75</f>
        <v>0.38793103448275867</v>
      </c>
      <c r="C18" s="53"/>
      <c r="D18" s="53"/>
      <c r="E18" s="53"/>
      <c r="F18" s="53"/>
      <c r="G18" s="53"/>
      <c r="H18" s="53"/>
      <c r="I18" s="53"/>
      <c r="J18" s="53"/>
      <c r="K18" s="53"/>
      <c r="L18" s="54"/>
    </row>
    <row r="20" spans="1:12" ht="15.75" thickBot="1" x14ac:dyDescent="0.3"/>
    <row r="21" spans="1:12" ht="15.75" x14ac:dyDescent="0.25">
      <c r="A21" s="38" t="s">
        <v>32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</row>
    <row r="22" spans="1:12" x14ac:dyDescent="0.25">
      <c r="A22" s="41" t="s">
        <v>22</v>
      </c>
      <c r="B22" s="42">
        <v>45337</v>
      </c>
      <c r="C22" s="43"/>
      <c r="D22" s="43"/>
      <c r="E22" s="43"/>
      <c r="F22" s="43"/>
      <c r="G22" s="43"/>
      <c r="H22" s="43"/>
      <c r="I22" s="43"/>
      <c r="J22" s="43"/>
      <c r="K22" s="43"/>
      <c r="L22" s="44"/>
    </row>
    <row r="23" spans="1:12" ht="15.75" x14ac:dyDescent="0.25">
      <c r="A23" s="45" t="s">
        <v>48</v>
      </c>
      <c r="B23" s="46" t="s">
        <v>33</v>
      </c>
      <c r="C23" s="43"/>
      <c r="D23" s="43"/>
      <c r="E23" s="43"/>
      <c r="F23" s="43"/>
      <c r="G23" s="43"/>
      <c r="H23" s="43"/>
      <c r="I23" s="43"/>
      <c r="J23" s="43"/>
      <c r="K23" s="43"/>
      <c r="L23" s="44"/>
    </row>
    <row r="24" spans="1:12" ht="30.75" thickBot="1" x14ac:dyDescent="0.3">
      <c r="A24" s="55" t="s">
        <v>34</v>
      </c>
      <c r="B24" s="56">
        <f>18/29*0.5</f>
        <v>0.31034482758620691</v>
      </c>
      <c r="C24" s="53"/>
      <c r="D24" s="53"/>
      <c r="E24" s="53"/>
      <c r="F24" s="53"/>
      <c r="G24" s="53"/>
      <c r="H24" s="53"/>
      <c r="I24" s="53"/>
      <c r="J24" s="53"/>
      <c r="K24" s="53"/>
      <c r="L24" s="54"/>
    </row>
    <row r="26" spans="1:12" ht="15.75" thickBot="1" x14ac:dyDescent="0.3"/>
    <row r="27" spans="1:12" ht="15.75" x14ac:dyDescent="0.25">
      <c r="A27" s="38" t="s">
        <v>38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</row>
    <row r="28" spans="1:12" x14ac:dyDescent="0.25">
      <c r="A28" s="41" t="s">
        <v>22</v>
      </c>
      <c r="B28" s="42">
        <v>45323</v>
      </c>
      <c r="C28" s="43"/>
      <c r="D28" s="43"/>
      <c r="E28" s="43"/>
      <c r="F28" s="43"/>
      <c r="G28" s="43"/>
      <c r="H28" s="43"/>
      <c r="I28" s="43"/>
      <c r="J28" s="43"/>
      <c r="K28" s="43"/>
      <c r="L28" s="44"/>
    </row>
    <row r="29" spans="1:12" ht="15.75" x14ac:dyDescent="0.25">
      <c r="A29" s="45" t="s">
        <v>48</v>
      </c>
      <c r="B29" s="46" t="s">
        <v>11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</row>
    <row r="30" spans="1:12" x14ac:dyDescent="0.25">
      <c r="A30" s="47" t="s">
        <v>23</v>
      </c>
      <c r="B30" s="48">
        <v>1</v>
      </c>
      <c r="C30" s="43"/>
      <c r="D30" s="43"/>
      <c r="E30" s="43"/>
      <c r="F30" s="43"/>
      <c r="G30" s="43"/>
      <c r="H30" s="43"/>
      <c r="I30" s="43"/>
      <c r="J30" s="43"/>
      <c r="K30" s="43"/>
      <c r="L30" s="44"/>
    </row>
    <row r="31" spans="1:12" x14ac:dyDescent="0.25">
      <c r="A31" s="41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4"/>
    </row>
    <row r="32" spans="1:12" x14ac:dyDescent="0.25">
      <c r="A32" s="49" t="s">
        <v>18</v>
      </c>
      <c r="B32" s="50" t="s">
        <v>40</v>
      </c>
      <c r="C32" s="50"/>
      <c r="D32" s="50"/>
      <c r="E32" s="43"/>
      <c r="F32" s="43"/>
      <c r="G32" s="43"/>
      <c r="H32" s="43"/>
      <c r="I32" s="43"/>
      <c r="J32" s="43"/>
      <c r="K32" s="43"/>
      <c r="L32" s="44"/>
    </row>
    <row r="33" spans="1:12" ht="15.75" thickBot="1" x14ac:dyDescent="0.3">
      <c r="A33" s="51"/>
      <c r="B33" s="52" t="s">
        <v>41</v>
      </c>
      <c r="C33" s="52"/>
      <c r="D33" s="52"/>
      <c r="E33" s="53"/>
      <c r="F33" s="53"/>
      <c r="G33" s="53"/>
      <c r="H33" s="53"/>
      <c r="I33" s="53"/>
      <c r="J33" s="53"/>
      <c r="K33" s="53"/>
      <c r="L33" s="54"/>
    </row>
    <row r="35" spans="1:12" ht="15.75" x14ac:dyDescent="0.25">
      <c r="A35" s="37" t="s">
        <v>31</v>
      </c>
    </row>
    <row r="36" spans="1:12" x14ac:dyDescent="0.25">
      <c r="A36" t="s">
        <v>49</v>
      </c>
    </row>
    <row r="37" spans="1:12" x14ac:dyDescent="0.25">
      <c r="A37" t="s">
        <v>16</v>
      </c>
      <c r="B37">
        <v>2150</v>
      </c>
    </row>
    <row r="38" spans="1:12" x14ac:dyDescent="0.25">
      <c r="A38" t="s">
        <v>30</v>
      </c>
      <c r="B38">
        <v>3225</v>
      </c>
    </row>
    <row r="39" spans="1:12" x14ac:dyDescent="0.25">
      <c r="A39" t="s">
        <v>11</v>
      </c>
      <c r="B39">
        <v>4300</v>
      </c>
    </row>
    <row r="41" spans="1:12" ht="15.75" x14ac:dyDescent="0.25">
      <c r="A41" s="37" t="s">
        <v>31</v>
      </c>
    </row>
    <row r="42" spans="1:12" x14ac:dyDescent="0.25">
      <c r="A42" s="64" t="s">
        <v>43</v>
      </c>
      <c r="B42" s="64"/>
      <c r="C42" s="64"/>
      <c r="D42" s="64"/>
      <c r="E42" s="64"/>
      <c r="F42" s="64"/>
      <c r="G42" s="64"/>
    </row>
    <row r="43" spans="1:12" x14ac:dyDescent="0.25">
      <c r="A43" s="64"/>
      <c r="B43" s="64"/>
      <c r="C43" s="64"/>
      <c r="D43" s="64"/>
      <c r="E43" s="64"/>
      <c r="F43" s="64"/>
      <c r="G43" s="64"/>
    </row>
    <row r="44" spans="1:12" x14ac:dyDescent="0.25">
      <c r="A44" s="64"/>
      <c r="B44" s="64"/>
      <c r="C44" s="64"/>
      <c r="D44" s="64"/>
      <c r="E44" s="64"/>
      <c r="F44" s="64"/>
      <c r="G44" s="64"/>
    </row>
    <row r="45" spans="1:12" x14ac:dyDescent="0.25">
      <c r="A45" s="64"/>
      <c r="B45" s="64"/>
      <c r="C45" s="64"/>
      <c r="D45" s="64"/>
      <c r="E45" s="64"/>
      <c r="F45" s="64"/>
      <c r="G45" s="64"/>
    </row>
    <row r="46" spans="1:12" x14ac:dyDescent="0.25">
      <c r="A46" s="64"/>
      <c r="B46" s="64"/>
      <c r="C46" s="64"/>
      <c r="D46" s="64"/>
      <c r="E46" s="64"/>
      <c r="F46" s="64"/>
      <c r="G46" s="64"/>
    </row>
    <row r="47" spans="1:12" x14ac:dyDescent="0.25">
      <c r="A47" s="64"/>
      <c r="B47" s="64"/>
      <c r="C47" s="64"/>
      <c r="D47" s="64"/>
      <c r="E47" s="64"/>
      <c r="F47" s="64"/>
      <c r="G47" s="64"/>
    </row>
  </sheetData>
  <mergeCells count="1">
    <mergeCell ref="A42:G4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wlk etatu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Górecka</dc:creator>
  <cp:lastModifiedBy>AV</cp:lastModifiedBy>
  <dcterms:created xsi:type="dcterms:W3CDTF">2023-11-09T07:26:47Z</dcterms:created>
  <dcterms:modified xsi:type="dcterms:W3CDTF">2026-02-27T13:46:30Z</dcterms:modified>
</cp:coreProperties>
</file>